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'BSHEET'!$A$1</definedName>
    <definedName name="_xlnm.Print_Area" localSheetId="1">'BSHEET'!$A$1:$F$54</definedName>
    <definedName name="_xlnm.Print_Area" localSheetId="3">'CFLOW'!$A$1:$F$52</definedName>
    <definedName name="_xlnm.Print_Area" localSheetId="2">'EQUITY CHANGE'!$A$1:$R$34</definedName>
    <definedName name="_xlnm.Print_Area" localSheetId="0">'INCOME'!$A$1:$H$45</definedName>
  </definedNames>
  <calcPr fullCalcOnLoad="1"/>
</workbook>
</file>

<file path=xl/sharedStrings.xml><?xml version="1.0" encoding="utf-8"?>
<sst xmlns="http://schemas.openxmlformats.org/spreadsheetml/2006/main" count="141" uniqueCount="107">
  <si>
    <t>Revenue</t>
  </si>
  <si>
    <t>Current</t>
  </si>
  <si>
    <t>Comparative</t>
  </si>
  <si>
    <t>RM '000</t>
  </si>
  <si>
    <t>NCB HOLDINGS BHD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</si>
  <si>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</si>
  <si>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</si>
  <si>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</si>
  <si>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</si>
  <si>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</si>
  <si>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</si>
  <si>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</si>
  <si>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</si>
  <si>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</si>
  <si>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Net Profit For the Period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</si>
  <si>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</si>
  <si>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</si>
  <si>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</si>
  <si>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</si>
  <si>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</si>
  <si>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</si>
  <si>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</si>
  <si>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</si>
  <si>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</si>
  <si>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</si>
  <si>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</si>
  <si>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</si>
  <si>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</si>
  <si>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</si>
  <si>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</si>
  <si>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Short Term Borrowings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</si>
  <si>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</si>
  <si>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</si>
  <si>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</si>
  <si>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</si>
  <si>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</si>
  <si>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</si>
  <si>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</si>
  <si>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Long Term Loans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</si>
  <si>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</si>
  <si>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</si>
  <si>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</si>
  <si>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</si>
  <si>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</si>
  <si>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</si>
  <si>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</si>
  <si>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</si>
  <si>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</si>
  <si>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</si>
  <si>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2002</t>
  </si>
  <si>
    <t>Property, Plant and  Equipment</t>
  </si>
  <si>
    <t xml:space="preserve">(The Condensed Consolidated Balance Sheet should be read in conjunction with the 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</si>
  <si>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</si>
  <si>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</si>
  <si>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</si>
  <si>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</si>
  <si>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</si>
  <si>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</si>
  <si>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</si>
  <si>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</si>
  <si>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</si>
  <si>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</si>
  <si>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</si>
  <si>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</si>
  <si>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</si>
  <si>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</si>
  <si>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</si>
  <si>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</si>
  <si>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</si>
  <si>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Dividends paid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</si>
  <si>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</si>
  <si>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</si>
  <si>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</si>
  <si>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</si>
  <si>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</si>
  <si>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</si>
  <si>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</si>
  <si>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Equity Investments</t>
  </si>
  <si>
    <t>EFFECT OF EXCHANGE RATE CHANGES</t>
  </si>
  <si>
    <t>2003</t>
  </si>
  <si>
    <t xml:space="preserve">31 March  </t>
  </si>
  <si>
    <t>3 Month</t>
  </si>
  <si>
    <t>AS AT 31 MARCH 2003</t>
  </si>
  <si>
    <t>31/03/2003</t>
  </si>
  <si>
    <t>31/12/2002</t>
  </si>
  <si>
    <t>Annual Financial Report for the year ended 31 December 2002)</t>
  </si>
  <si>
    <t>Ended 31 March 2003</t>
  </si>
  <si>
    <t>Balance at 1 January 2003</t>
  </si>
  <si>
    <t>As At 31 March 2003</t>
  </si>
  <si>
    <t>FOR THE 3 MONTHS ENDED 31 MARCH 2003</t>
  </si>
  <si>
    <t xml:space="preserve">3 Months </t>
  </si>
  <si>
    <t xml:space="preserve">For The 3 Month Period   </t>
  </si>
  <si>
    <t>Minority Interest</t>
  </si>
  <si>
    <t>Profit After Tax</t>
  </si>
  <si>
    <t>Financial Report for the year ended 31 December 2002)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</si>
  <si>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</si>
  <si>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</si>
  <si>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</si>
  <si>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</si>
  <si>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</si>
  <si>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</si>
  <si>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</si>
  <si>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FOR THE FIRST QUARTER ENDED 31 MARCH 2003</t>
  </si>
  <si>
    <t>(The Condensed Consolidated Statement of Changes in Equity should be read in conjunction with the Annual Financial Report for the year ended 31 December 2002)</t>
  </si>
  <si>
    <t>Net Profit For The Period</t>
  </si>
  <si>
    <t>Bank Borrowings Repaid</t>
  </si>
  <si>
    <t>Cash and cash equivalents comprise of: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</si>
</sst>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41" fontId="1" fillId="0" borderId="2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3" fillId="0" borderId="1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7" fillId="0" borderId="0" xfId="16" applyFont="1" applyAlignment="1">
      <alignment horizontal="right"/>
    </xf>
    <xf numFmtId="41" fontId="0" fillId="0" borderId="0" xfId="0" applyNumberFormat="1" applyFont="1" applyAlignment="1">
      <alignment/>
    </xf>
    <xf numFmtId="0" fontId="8" fillId="0" borderId="0" xfId="0" applyFont="1" applyAlignment="1">
      <alignment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0" fontId="4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0">
      <selection activeCell="A4" sqref="A4:H4"/>
    </sheetView>
  </sheetViews>
  <sheetFormatPr defaultColWidth="9.140625" defaultRowHeight="12.75"/>
  <cols>
    <col min="1" max="1" width="28.28125" style="0" customWidth="1"/>
    <col min="2" max="2" width="18.57421875" style="1" customWidth="1"/>
    <col min="3" max="3" width="1.421875" style="1" customWidth="1"/>
    <col min="4" max="4" width="18.57421875" style="1" customWidth="1"/>
    <col min="5" max="5" width="0.85546875" style="1" customWidth="1"/>
    <col min="6" max="6" width="19.421875" style="1" customWidth="1"/>
    <col min="7" max="7" width="1.28515625" style="1" customWidth="1"/>
    <col min="8" max="8" width="20.57421875" style="1" customWidth="1"/>
  </cols>
  <sheetData>
    <row r="1" spans="1:8" ht="18">
      <c r="A1" s="43" t="s">
        <v>4</v>
      </c>
      <c r="B1" s="43"/>
      <c r="C1" s="43"/>
      <c r="D1" s="43"/>
      <c r="E1" s="43"/>
      <c r="F1" s="43"/>
      <c r="G1" s="43"/>
      <c r="H1" s="43"/>
    </row>
    <row r="2" spans="1:8" ht="15.75">
      <c r="A2" s="7"/>
      <c r="B2" s="8"/>
      <c r="C2" s="8"/>
      <c r="D2" s="8"/>
      <c r="E2" s="8"/>
      <c r="F2" s="8"/>
      <c r="G2" s="8"/>
      <c r="H2" s="8"/>
    </row>
    <row r="3" spans="1:8" ht="18">
      <c r="A3" s="43" t="s">
        <v>5</v>
      </c>
      <c r="B3" s="43"/>
      <c r="C3" s="43"/>
      <c r="D3" s="43"/>
      <c r="E3" s="43"/>
      <c r="F3" s="43"/>
      <c r="G3" s="43"/>
      <c r="H3" s="43"/>
    </row>
    <row r="4" spans="1:8" ht="18">
      <c r="A4" s="43" t="s">
        <v>102</v>
      </c>
      <c r="B4" s="43"/>
      <c r="C4" s="43"/>
      <c r="D4" s="43"/>
      <c r="E4" s="43"/>
      <c r="F4" s="43"/>
      <c r="G4" s="43"/>
      <c r="H4" s="43"/>
    </row>
    <row r="5" spans="1:8" ht="15">
      <c r="A5" s="2"/>
      <c r="B5" s="3"/>
      <c r="C5" s="3"/>
      <c r="D5" s="3"/>
      <c r="E5" s="3"/>
      <c r="F5" s="3"/>
      <c r="G5" s="3"/>
      <c r="H5" s="3"/>
    </row>
    <row r="6" spans="1:8" ht="15">
      <c r="A6" s="2"/>
      <c r="B6" s="3"/>
      <c r="C6" s="3"/>
      <c r="D6" s="3"/>
      <c r="E6" s="3"/>
      <c r="F6" s="3"/>
      <c r="G6" s="3"/>
      <c r="H6" s="3"/>
    </row>
    <row r="7" spans="1:8" ht="15.75">
      <c r="A7" s="2"/>
      <c r="B7" s="9" t="s">
        <v>79</v>
      </c>
      <c r="C7" s="8"/>
      <c r="D7" s="9" t="s">
        <v>49</v>
      </c>
      <c r="E7" s="8"/>
      <c r="F7" s="9" t="s">
        <v>79</v>
      </c>
      <c r="G7" s="8"/>
      <c r="H7" s="9" t="s">
        <v>49</v>
      </c>
    </row>
    <row r="8" spans="1:8" ht="15.75">
      <c r="A8" s="2"/>
      <c r="B8" s="8" t="s">
        <v>1</v>
      </c>
      <c r="C8" s="8"/>
      <c r="D8" s="8" t="s">
        <v>2</v>
      </c>
      <c r="E8" s="8"/>
      <c r="F8" s="8" t="s">
        <v>81</v>
      </c>
      <c r="G8" s="8"/>
      <c r="H8" s="8" t="s">
        <v>81</v>
      </c>
    </row>
    <row r="9" spans="1:8" ht="15.75">
      <c r="A9" s="2"/>
      <c r="B9" s="8" t="s">
        <v>48</v>
      </c>
      <c r="C9" s="8"/>
      <c r="D9" s="8" t="s">
        <v>48</v>
      </c>
      <c r="E9" s="8"/>
      <c r="F9" s="8" t="s">
        <v>75</v>
      </c>
      <c r="G9" s="8"/>
      <c r="H9" s="8" t="s">
        <v>75</v>
      </c>
    </row>
    <row r="10" spans="1:8" ht="15.75">
      <c r="A10" s="2"/>
      <c r="B10" s="9" t="s">
        <v>80</v>
      </c>
      <c r="C10" s="9"/>
      <c r="D10" s="9" t="str">
        <f>B10</f>
        <v>31 March  </v>
      </c>
      <c r="E10" s="9"/>
      <c r="F10" s="9" t="str">
        <f>B10</f>
        <v>31 March  </v>
      </c>
      <c r="G10" s="9"/>
      <c r="H10" s="9" t="str">
        <f>B10</f>
        <v>31 March  </v>
      </c>
    </row>
    <row r="11" spans="1:8" ht="15.75">
      <c r="A11" s="2"/>
      <c r="B11" s="8" t="s">
        <v>3</v>
      </c>
      <c r="C11" s="8"/>
      <c r="D11" s="8" t="s">
        <v>3</v>
      </c>
      <c r="E11" s="8"/>
      <c r="F11" s="8" t="s">
        <v>3</v>
      </c>
      <c r="G11" s="8"/>
      <c r="H11" s="8" t="s">
        <v>3</v>
      </c>
    </row>
    <row r="12" spans="1:8" ht="15">
      <c r="A12" s="2"/>
      <c r="B12" s="3"/>
      <c r="C12" s="3"/>
      <c r="D12" s="3"/>
      <c r="E12" s="3"/>
      <c r="F12" s="3"/>
      <c r="G12" s="3"/>
      <c r="H12" s="3"/>
    </row>
    <row r="13" spans="1:8" ht="15">
      <c r="A13" s="2" t="s">
        <v>0</v>
      </c>
      <c r="B13" s="3">
        <v>179026</v>
      </c>
      <c r="C13" s="3"/>
      <c r="D13" s="3">
        <v>194106</v>
      </c>
      <c r="E13" s="3"/>
      <c r="F13" s="3">
        <v>179026</v>
      </c>
      <c r="G13" s="3"/>
      <c r="H13" s="3">
        <f>D13</f>
        <v>194106</v>
      </c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8" ht="15">
      <c r="A15" s="2" t="s">
        <v>6</v>
      </c>
      <c r="B15" s="3">
        <v>-147914</v>
      </c>
      <c r="C15" s="3"/>
      <c r="D15" s="3">
        <v>-166798</v>
      </c>
      <c r="E15" s="3"/>
      <c r="F15" s="3">
        <v>-147914</v>
      </c>
      <c r="G15" s="3"/>
      <c r="H15" s="3">
        <f>D15</f>
        <v>-166798</v>
      </c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8" ht="15">
      <c r="A17" s="2" t="s">
        <v>7</v>
      </c>
      <c r="B17" s="3">
        <v>2538</v>
      </c>
      <c r="C17" s="3"/>
      <c r="D17" s="3">
        <v>3039</v>
      </c>
      <c r="E17" s="3"/>
      <c r="F17" s="3">
        <v>2538</v>
      </c>
      <c r="G17" s="3"/>
      <c r="H17" s="3">
        <f>D17</f>
        <v>3039</v>
      </c>
    </row>
    <row r="18" spans="1:8" ht="15">
      <c r="A18" s="2"/>
      <c r="B18" s="4"/>
      <c r="C18" s="3"/>
      <c r="D18" s="4"/>
      <c r="E18" s="3"/>
      <c r="F18" s="4"/>
      <c r="G18" s="3"/>
      <c r="H18" s="4"/>
    </row>
    <row r="19" spans="1:8" ht="15">
      <c r="A19" s="2" t="s">
        <v>8</v>
      </c>
      <c r="B19" s="3">
        <f>SUM(B13:B17)</f>
        <v>33650</v>
      </c>
      <c r="C19" s="3"/>
      <c r="D19" s="3">
        <f>SUM(D13:D17)</f>
        <v>30347</v>
      </c>
      <c r="E19" s="3"/>
      <c r="F19" s="3">
        <f>SUM(F13:F17)</f>
        <v>33650</v>
      </c>
      <c r="G19" s="3"/>
      <c r="H19" s="3">
        <f>SUM(H13:H17)</f>
        <v>30347</v>
      </c>
    </row>
    <row r="20" spans="1:8" ht="15">
      <c r="A20" s="2"/>
      <c r="B20" s="3"/>
      <c r="C20" s="3"/>
      <c r="D20" s="3"/>
      <c r="E20" s="3"/>
      <c r="F20" s="3"/>
      <c r="G20" s="3"/>
      <c r="H20" s="3"/>
    </row>
    <row r="21" spans="1:8" ht="15">
      <c r="A21" s="2" t="s">
        <v>9</v>
      </c>
      <c r="B21" s="3">
        <v>-569</v>
      </c>
      <c r="C21" s="3"/>
      <c r="D21" s="3">
        <v>-941</v>
      </c>
      <c r="E21" s="3"/>
      <c r="F21" s="3">
        <v>-569</v>
      </c>
      <c r="G21" s="3"/>
      <c r="H21" s="3">
        <f>D21</f>
        <v>-941</v>
      </c>
    </row>
    <row r="22" spans="1:8" ht="15">
      <c r="A22" s="2"/>
      <c r="B22" s="3"/>
      <c r="C22" s="3"/>
      <c r="D22" s="3"/>
      <c r="E22" s="3"/>
      <c r="F22" s="3"/>
      <c r="G22" s="3"/>
      <c r="H22" s="3"/>
    </row>
    <row r="23" spans="1:8" ht="15">
      <c r="A23" s="2" t="s">
        <v>10</v>
      </c>
      <c r="B23" s="3">
        <v>-134</v>
      </c>
      <c r="C23" s="3"/>
      <c r="D23" s="3">
        <v>-106</v>
      </c>
      <c r="E23" s="3"/>
      <c r="F23" s="3">
        <f>B23</f>
        <v>-134</v>
      </c>
      <c r="G23" s="3"/>
      <c r="H23" s="3">
        <f>D23</f>
        <v>-106</v>
      </c>
    </row>
    <row r="24" spans="1:8" ht="15">
      <c r="A24" s="2" t="s">
        <v>11</v>
      </c>
      <c r="B24" s="3"/>
      <c r="C24" s="3"/>
      <c r="D24" s="3"/>
      <c r="E24" s="3"/>
      <c r="F24" s="3"/>
      <c r="G24" s="3"/>
      <c r="H24" s="3"/>
    </row>
    <row r="25" spans="1:8" ht="15">
      <c r="A25" s="2"/>
      <c r="B25" s="4"/>
      <c r="C25" s="3"/>
      <c r="D25" s="4"/>
      <c r="E25" s="3"/>
      <c r="F25" s="4"/>
      <c r="G25" s="3"/>
      <c r="H25" s="4"/>
    </row>
    <row r="26" spans="1:8" ht="15">
      <c r="A26" s="2" t="s">
        <v>12</v>
      </c>
      <c r="B26" s="3">
        <f>SUM(B19:B23)</f>
        <v>32947</v>
      </c>
      <c r="C26" s="3"/>
      <c r="D26" s="3">
        <f>SUM(D19:D23)</f>
        <v>29300</v>
      </c>
      <c r="E26" s="3"/>
      <c r="F26" s="3">
        <f>SUM(F19:F23)</f>
        <v>32947</v>
      </c>
      <c r="G26" s="3"/>
      <c r="H26" s="3">
        <f>SUM(H19:H23)</f>
        <v>29300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13</v>
      </c>
      <c r="B28" s="3">
        <v>-10754</v>
      </c>
      <c r="C28" s="3"/>
      <c r="D28" s="3">
        <v>-9376</v>
      </c>
      <c r="E28" s="3"/>
      <c r="F28" s="3">
        <f>B28</f>
        <v>-10754</v>
      </c>
      <c r="G28" s="3"/>
      <c r="H28" s="3">
        <f>D28</f>
        <v>-9376</v>
      </c>
    </row>
    <row r="29" spans="1:8" ht="15">
      <c r="A29" s="2"/>
      <c r="B29" s="4"/>
      <c r="C29" s="3"/>
      <c r="D29" s="4"/>
      <c r="E29" s="3"/>
      <c r="F29" s="4"/>
      <c r="G29" s="3"/>
      <c r="H29" s="4"/>
    </row>
    <row r="30" spans="1:8" ht="15">
      <c r="A30" s="2" t="s">
        <v>93</v>
      </c>
      <c r="B30" s="3">
        <f>B26+B28</f>
        <v>22193</v>
      </c>
      <c r="C30" s="3"/>
      <c r="D30" s="3">
        <f>D26+D28</f>
        <v>19924</v>
      </c>
      <c r="E30" s="3"/>
      <c r="F30" s="3">
        <f>F26+F28</f>
        <v>22193</v>
      </c>
      <c r="G30" s="3"/>
      <c r="H30" s="3">
        <f>H26+H28</f>
        <v>19924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 t="s">
        <v>92</v>
      </c>
      <c r="B32" s="14">
        <v>0</v>
      </c>
      <c r="C32" s="3"/>
      <c r="D32" s="14">
        <v>-200</v>
      </c>
      <c r="E32" s="14"/>
      <c r="F32" s="14">
        <v>0</v>
      </c>
      <c r="G32" s="14"/>
      <c r="H32" s="3">
        <f>D32</f>
        <v>-200</v>
      </c>
    </row>
    <row r="33" spans="1:8" ht="15">
      <c r="A33" s="2"/>
      <c r="B33" s="14"/>
      <c r="C33" s="3"/>
      <c r="D33" s="14"/>
      <c r="E33" s="3"/>
      <c r="F33" s="14"/>
      <c r="G33" s="3"/>
      <c r="H33" s="14"/>
    </row>
    <row r="34" spans="1:8" ht="15.75" thickBot="1">
      <c r="A34" s="2" t="s">
        <v>14</v>
      </c>
      <c r="B34" s="33">
        <f>B30+B32</f>
        <v>22193</v>
      </c>
      <c r="C34" s="3"/>
      <c r="D34" s="33">
        <f>D30+D32</f>
        <v>19724</v>
      </c>
      <c r="E34" s="3"/>
      <c r="F34" s="33">
        <f>F30+F32</f>
        <v>22193</v>
      </c>
      <c r="G34" s="3"/>
      <c r="H34" s="33">
        <f>H30+H32</f>
        <v>19724</v>
      </c>
    </row>
    <row r="35" spans="1:8" ht="15.75" thickTop="1">
      <c r="A35" s="2"/>
      <c r="B35" s="3"/>
      <c r="C35" s="3"/>
      <c r="D35" s="3"/>
      <c r="E35" s="3"/>
      <c r="F35" s="3"/>
      <c r="G35" s="3"/>
      <c r="H35" s="3"/>
    </row>
    <row r="36" spans="1:8" ht="15">
      <c r="A36" s="2" t="s">
        <v>15</v>
      </c>
      <c r="B36" s="3"/>
      <c r="C36" s="3"/>
      <c r="D36" s="3"/>
      <c r="E36" s="3"/>
      <c r="F36" s="3"/>
      <c r="G36" s="3"/>
      <c r="H36" s="3"/>
    </row>
    <row r="37" spans="1:8" ht="15">
      <c r="A37" s="2" t="s">
        <v>16</v>
      </c>
      <c r="B37" s="30">
        <v>4.72</v>
      </c>
      <c r="C37" s="2"/>
      <c r="D37" s="30">
        <v>4.2</v>
      </c>
      <c r="E37" s="2"/>
      <c r="F37" s="30">
        <v>4.72</v>
      </c>
      <c r="G37" s="2"/>
      <c r="H37" s="30">
        <v>4.2</v>
      </c>
    </row>
    <row r="38" spans="1:8" ht="15.75" thickBot="1">
      <c r="A38" s="2"/>
      <c r="B38" s="6"/>
      <c r="C38" s="2"/>
      <c r="D38" s="6"/>
      <c r="E38" s="2"/>
      <c r="F38" s="6"/>
      <c r="G38" s="2"/>
      <c r="H38" s="6"/>
    </row>
    <row r="39" spans="1:8" ht="15.75" thickTop="1">
      <c r="A39" s="2" t="s">
        <v>17</v>
      </c>
      <c r="B39" s="2"/>
      <c r="C39" s="2"/>
      <c r="D39" s="2"/>
      <c r="E39" s="2"/>
      <c r="F39" s="2"/>
      <c r="G39" s="2"/>
      <c r="H39" s="2"/>
    </row>
    <row r="40" spans="1:8" ht="15.75" thickBot="1">
      <c r="A40" s="2" t="s">
        <v>16</v>
      </c>
      <c r="B40" s="31">
        <v>4.56</v>
      </c>
      <c r="C40" s="2"/>
      <c r="D40" s="31">
        <v>4.1</v>
      </c>
      <c r="E40" s="2"/>
      <c r="F40" s="31">
        <v>4.56</v>
      </c>
      <c r="G40" s="2"/>
      <c r="H40" s="31">
        <v>4.1</v>
      </c>
    </row>
    <row r="41" spans="1:8" ht="15.75" thickTop="1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s="10" customFormat="1" ht="15">
      <c r="A43" s="2" t="s">
        <v>18</v>
      </c>
      <c r="B43" s="2"/>
      <c r="C43" s="2"/>
      <c r="D43" s="2"/>
      <c r="E43" s="2"/>
      <c r="F43" s="2"/>
      <c r="G43" s="2"/>
      <c r="H43" s="2"/>
    </row>
    <row r="44" spans="1:8" s="10" customFormat="1" ht="15">
      <c r="A44" s="2" t="s">
        <v>94</v>
      </c>
      <c r="B44" s="3"/>
      <c r="C44" s="3"/>
      <c r="D44" s="3"/>
      <c r="E44" s="3"/>
      <c r="F44" s="3"/>
      <c r="G44" s="3"/>
      <c r="H44" s="3"/>
    </row>
    <row r="45" spans="1:8" ht="15">
      <c r="A45" s="2"/>
      <c r="B45" s="3"/>
      <c r="C45" s="3"/>
      <c r="D45" s="3"/>
      <c r="E45" s="3"/>
      <c r="F45" s="3"/>
      <c r="G45" s="3"/>
      <c r="H45" s="3"/>
    </row>
    <row r="46" spans="1:8" ht="15">
      <c r="A46" s="2"/>
      <c r="B46" s="3"/>
      <c r="C46" s="3"/>
      <c r="D46" s="3"/>
      <c r="E46" s="3"/>
      <c r="F46" s="3"/>
      <c r="G46" s="3"/>
      <c r="H46" s="3"/>
    </row>
    <row r="58" ht="12.75">
      <c r="D58" s="32">
        <v>1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37">
      <selection activeCell="E30" sqref="E30:E32"/>
    </sheetView>
  </sheetViews>
  <sheetFormatPr defaultColWidth="9.140625" defaultRowHeight="12.75"/>
  <cols>
    <col min="1" max="1" width="43.7109375" style="2" customWidth="1"/>
    <col min="2" max="2" width="5.57421875" style="3" customWidth="1"/>
    <col min="3" max="3" width="15.7109375" style="3" customWidth="1"/>
    <col min="4" max="4" width="5.7109375" style="3" customWidth="1"/>
    <col min="5" max="5" width="14.57421875" style="2" customWidth="1"/>
    <col min="6" max="6" width="3.140625" style="2" customWidth="1"/>
    <col min="7" max="7" width="9.140625" style="10" customWidth="1"/>
    <col min="8" max="16384" width="9.140625" style="2" customWidth="1"/>
  </cols>
  <sheetData>
    <row r="1" spans="1:5" ht="18">
      <c r="A1" s="43" t="s">
        <v>4</v>
      </c>
      <c r="B1" s="43"/>
      <c r="C1" s="43"/>
      <c r="D1" s="43"/>
      <c r="E1" s="43"/>
    </row>
    <row r="2" spans="1:4" ht="15.75">
      <c r="A2" s="20"/>
      <c r="B2" s="20"/>
      <c r="C2" s="20"/>
      <c r="D2" s="20"/>
    </row>
    <row r="3" spans="1:4" ht="15.75">
      <c r="A3" s="7"/>
      <c r="B3" s="8"/>
      <c r="C3" s="8"/>
      <c r="D3" s="8"/>
    </row>
    <row r="4" spans="1:5" ht="15.75" customHeight="1">
      <c r="A4" s="43" t="s">
        <v>101</v>
      </c>
      <c r="B4" s="43"/>
      <c r="C4" s="43"/>
      <c r="D4" s="43"/>
      <c r="E4" s="43"/>
    </row>
    <row r="5" spans="1:5" ht="15.75" customHeight="1">
      <c r="A5" s="43" t="s">
        <v>82</v>
      </c>
      <c r="B5" s="43"/>
      <c r="C5" s="43"/>
      <c r="D5" s="43"/>
      <c r="E5" s="43"/>
    </row>
    <row r="6" spans="1:4" ht="15.75">
      <c r="A6" s="7"/>
      <c r="B6" s="8"/>
      <c r="C6" s="8"/>
      <c r="D6" s="8"/>
    </row>
    <row r="7" spans="1:4" ht="15.75">
      <c r="A7" s="7"/>
      <c r="B7" s="8"/>
      <c r="C7" s="8"/>
      <c r="D7" s="8"/>
    </row>
    <row r="8" spans="1:5" ht="15.75">
      <c r="A8" s="7"/>
      <c r="B8" s="7"/>
      <c r="C8" s="8" t="s">
        <v>19</v>
      </c>
      <c r="D8" s="8"/>
      <c r="E8" s="8" t="s">
        <v>19</v>
      </c>
    </row>
    <row r="9" spans="1:5" ht="15.75">
      <c r="A9" s="7"/>
      <c r="B9" s="7"/>
      <c r="C9" s="9" t="s">
        <v>83</v>
      </c>
      <c r="D9" s="9"/>
      <c r="E9" s="9" t="s">
        <v>84</v>
      </c>
    </row>
    <row r="10" spans="1:5" ht="15.75">
      <c r="A10" s="7"/>
      <c r="B10" s="7"/>
      <c r="C10" s="8" t="s">
        <v>3</v>
      </c>
      <c r="D10" s="8"/>
      <c r="E10" s="8" t="s">
        <v>3</v>
      </c>
    </row>
    <row r="11" spans="2:5" ht="15">
      <c r="B11" s="2"/>
      <c r="E11" s="3"/>
    </row>
    <row r="12" spans="1:5" ht="15.75">
      <c r="A12" s="7" t="s">
        <v>52</v>
      </c>
      <c r="B12" s="7"/>
      <c r="E12" s="3"/>
    </row>
    <row r="13" spans="2:5" ht="15">
      <c r="B13" s="2"/>
      <c r="E13" s="3"/>
    </row>
    <row r="14" spans="1:7" ht="15">
      <c r="A14" s="2" t="s">
        <v>50</v>
      </c>
      <c r="B14" s="2"/>
      <c r="C14" s="3">
        <v>1031972</v>
      </c>
      <c r="E14" s="3">
        <v>1029037</v>
      </c>
      <c r="G14" s="38">
        <f>C14-E14</f>
        <v>2935</v>
      </c>
    </row>
    <row r="15" spans="1:7" ht="15">
      <c r="A15" s="2" t="s">
        <v>20</v>
      </c>
      <c r="B15" s="2"/>
      <c r="C15" s="3">
        <v>208293</v>
      </c>
      <c r="E15" s="3">
        <v>214020</v>
      </c>
      <c r="G15" s="38">
        <f>C15-E15</f>
        <v>-5727</v>
      </c>
    </row>
    <row r="16" spans="1:7" ht="15">
      <c r="A16" s="2" t="s">
        <v>21</v>
      </c>
      <c r="B16" s="2"/>
      <c r="C16" s="3">
        <f>2608-C17+1</f>
        <v>1208</v>
      </c>
      <c r="E16" s="3">
        <v>1342</v>
      </c>
      <c r="G16" s="38">
        <f>C16-E16</f>
        <v>-134</v>
      </c>
    </row>
    <row r="17" spans="1:7" ht="15">
      <c r="A17" s="2" t="s">
        <v>22</v>
      </c>
      <c r="B17" s="2"/>
      <c r="C17" s="3">
        <v>1401</v>
      </c>
      <c r="E17" s="3">
        <v>1401</v>
      </c>
      <c r="G17" s="38">
        <f>C17-E17</f>
        <v>0</v>
      </c>
    </row>
    <row r="18" spans="1:7" ht="15">
      <c r="A18" s="2" t="s">
        <v>23</v>
      </c>
      <c r="B18" s="2"/>
      <c r="C18" s="3">
        <v>3093</v>
      </c>
      <c r="E18" s="3">
        <v>2193</v>
      </c>
      <c r="G18" s="38">
        <f>C18-E18</f>
        <v>900</v>
      </c>
    </row>
    <row r="19" spans="2:5" ht="15">
      <c r="B19" s="2"/>
      <c r="C19" s="21">
        <f>SUM(C14:C18)</f>
        <v>1245967</v>
      </c>
      <c r="D19" s="2"/>
      <c r="E19" s="21">
        <f>SUM(E14:E18)</f>
        <v>1247993</v>
      </c>
    </row>
    <row r="20" spans="1:4" ht="15.75">
      <c r="A20" s="7" t="s">
        <v>24</v>
      </c>
      <c r="B20" s="7"/>
      <c r="C20" s="2"/>
      <c r="D20" s="2"/>
    </row>
    <row r="21" spans="2:4" ht="15">
      <c r="B21" s="2"/>
      <c r="C21" s="2"/>
      <c r="D21" s="2"/>
    </row>
    <row r="22" spans="1:7" ht="15">
      <c r="A22" s="2" t="s">
        <v>25</v>
      </c>
      <c r="B22" s="2"/>
      <c r="C22" s="40">
        <v>4732</v>
      </c>
      <c r="E22" s="40">
        <v>4628</v>
      </c>
      <c r="G22" s="38">
        <f>C22-E22</f>
        <v>104</v>
      </c>
    </row>
    <row r="23" spans="1:7" ht="15">
      <c r="A23" s="2" t="s">
        <v>26</v>
      </c>
      <c r="B23" s="2"/>
      <c r="C23" s="41">
        <f>123790+15205+1</f>
        <v>138996</v>
      </c>
      <c r="E23" s="41">
        <f>113532+15771</f>
        <v>129303</v>
      </c>
      <c r="G23" s="38">
        <f>C23-E23</f>
        <v>9693</v>
      </c>
    </row>
    <row r="24" spans="1:7" ht="15">
      <c r="A24" s="2" t="s">
        <v>27</v>
      </c>
      <c r="B24" s="2"/>
      <c r="C24" s="41">
        <v>336737</v>
      </c>
      <c r="E24" s="41">
        <v>315256</v>
      </c>
      <c r="G24" s="38">
        <f>C24-E24</f>
        <v>21481</v>
      </c>
    </row>
    <row r="25" spans="2:5" ht="15">
      <c r="B25" s="2"/>
      <c r="C25" s="42"/>
      <c r="E25" s="42"/>
    </row>
    <row r="26" spans="2:5" ht="15">
      <c r="B26" s="2"/>
      <c r="C26" s="11">
        <f>SUM(C22:C25)</f>
        <v>480465</v>
      </c>
      <c r="D26" s="12"/>
      <c r="E26" s="11">
        <f>SUM(E22:E25)</f>
        <v>449187</v>
      </c>
    </row>
    <row r="27" spans="2:4" ht="15">
      <c r="B27" s="2"/>
      <c r="C27" s="2"/>
      <c r="D27" s="2"/>
    </row>
    <row r="28" spans="1:5" ht="15.75">
      <c r="A28" s="7" t="s">
        <v>28</v>
      </c>
      <c r="B28" s="7"/>
      <c r="E28" s="3"/>
    </row>
    <row r="29" spans="2:5" ht="15">
      <c r="B29" s="2"/>
      <c r="E29" s="3"/>
    </row>
    <row r="30" spans="1:7" ht="15">
      <c r="A30" s="2" t="s">
        <v>29</v>
      </c>
      <c r="B30" s="2"/>
      <c r="C30" s="40">
        <f>35333+111923</f>
        <v>147256</v>
      </c>
      <c r="E30" s="40">
        <f>25189+103209</f>
        <v>128398</v>
      </c>
      <c r="G30" s="38">
        <f>C30-E30</f>
        <v>18858</v>
      </c>
    </row>
    <row r="31" spans="1:7" ht="15">
      <c r="A31" s="2" t="s">
        <v>30</v>
      </c>
      <c r="B31" s="2"/>
      <c r="C31" s="41">
        <v>0</v>
      </c>
      <c r="E31" s="41">
        <v>4050</v>
      </c>
      <c r="G31" s="38">
        <f>C31-E31</f>
        <v>-4050</v>
      </c>
    </row>
    <row r="32" spans="1:7" ht="15">
      <c r="A32" s="2" t="s">
        <v>31</v>
      </c>
      <c r="B32" s="2"/>
      <c r="C32" s="42">
        <v>10043</v>
      </c>
      <c r="E32" s="42">
        <v>13767</v>
      </c>
      <c r="G32" s="38">
        <f>C32-E32</f>
        <v>-3724</v>
      </c>
    </row>
    <row r="33" spans="2:5" ht="15">
      <c r="B33" s="2"/>
      <c r="C33" s="27">
        <f>SUM(C27:C32)</f>
        <v>157299</v>
      </c>
      <c r="D33" s="14"/>
      <c r="E33" s="27">
        <f>SUM(E27:E32)</f>
        <v>146215</v>
      </c>
    </row>
    <row r="34" spans="2:5" ht="15">
      <c r="B34" s="2"/>
      <c r="C34" s="14"/>
      <c r="E34" s="14"/>
    </row>
    <row r="35" spans="1:5" ht="15.75">
      <c r="A35" s="7" t="s">
        <v>32</v>
      </c>
      <c r="B35" s="7"/>
      <c r="C35" s="14">
        <f>SUM(C26-C33)</f>
        <v>323166</v>
      </c>
      <c r="D35" s="14"/>
      <c r="E35" s="14">
        <f>SUM(E26-E33)</f>
        <v>302972</v>
      </c>
    </row>
    <row r="36" spans="2:5" ht="15">
      <c r="B36" s="2"/>
      <c r="E36" s="3"/>
    </row>
    <row r="37" spans="2:5" ht="15.75" thickBot="1">
      <c r="B37" s="2"/>
      <c r="C37" s="15">
        <f>SUM(C14+C15+C16+C17+C18+C35)</f>
        <v>1569133</v>
      </c>
      <c r="E37" s="15">
        <f>SUM(E14+E15+E16+E17+E18+E35)</f>
        <v>1550965</v>
      </c>
    </row>
    <row r="38" spans="2:5" ht="15">
      <c r="B38" s="2"/>
      <c r="E38" s="3"/>
    </row>
    <row r="39" spans="1:7" s="7" customFormat="1" ht="15.75">
      <c r="A39" s="7" t="s">
        <v>33</v>
      </c>
      <c r="C39" s="8"/>
      <c r="D39" s="8"/>
      <c r="E39" s="8"/>
      <c r="G39" s="39"/>
    </row>
    <row r="40" spans="2:5" ht="15">
      <c r="B40" s="2"/>
      <c r="E40" s="3"/>
    </row>
    <row r="41" spans="1:7" ht="15">
      <c r="A41" s="2" t="s">
        <v>34</v>
      </c>
      <c r="B41" s="2"/>
      <c r="C41" s="3">
        <v>470062</v>
      </c>
      <c r="E41" s="3">
        <v>470062</v>
      </c>
      <c r="G41" s="38">
        <f>C41-E41</f>
        <v>0</v>
      </c>
    </row>
    <row r="42" spans="1:7" ht="15">
      <c r="A42" s="2" t="s">
        <v>35</v>
      </c>
      <c r="B42" s="2"/>
      <c r="C42" s="4">
        <f>979816</f>
        <v>979816</v>
      </c>
      <c r="E42" s="4">
        <v>957624</v>
      </c>
      <c r="G42" s="38">
        <f>C42-E42</f>
        <v>22192</v>
      </c>
    </row>
    <row r="43" spans="1:5" ht="15">
      <c r="A43" s="2" t="s">
        <v>36</v>
      </c>
      <c r="B43" s="2"/>
      <c r="C43" s="3">
        <f>SUM(C41:C42)</f>
        <v>1449878</v>
      </c>
      <c r="E43" s="3">
        <f>SUM(E41:E42)</f>
        <v>1427686</v>
      </c>
    </row>
    <row r="44" spans="2:5" ht="15">
      <c r="B44" s="2"/>
      <c r="E44" s="3"/>
    </row>
    <row r="45" spans="1:5" ht="15">
      <c r="A45" s="2" t="s">
        <v>37</v>
      </c>
      <c r="B45" s="2"/>
      <c r="E45" s="3"/>
    </row>
    <row r="46" spans="1:7" ht="15">
      <c r="A46" s="2" t="s">
        <v>38</v>
      </c>
      <c r="B46" s="2"/>
      <c r="C46" s="3">
        <v>0</v>
      </c>
      <c r="E46" s="3">
        <v>4024</v>
      </c>
      <c r="G46" s="38">
        <f>C46-E46</f>
        <v>-4024</v>
      </c>
    </row>
    <row r="47" spans="1:7" ht="15">
      <c r="A47" s="2" t="s">
        <v>39</v>
      </c>
      <c r="B47" s="2"/>
      <c r="C47" s="3">
        <v>119255</v>
      </c>
      <c r="E47" s="3">
        <v>119255</v>
      </c>
      <c r="G47" s="38">
        <f>C47-E47</f>
        <v>0</v>
      </c>
    </row>
    <row r="48" spans="2:5" ht="15">
      <c r="B48" s="2"/>
      <c r="E48" s="3"/>
    </row>
    <row r="49" spans="2:5" ht="15.75" thickBot="1">
      <c r="B49" s="2"/>
      <c r="C49" s="15">
        <f>SUM(C43:C48)</f>
        <v>1569133</v>
      </c>
      <c r="E49" s="15">
        <f>SUM(E43:E48)</f>
        <v>1550965</v>
      </c>
    </row>
    <row r="50" spans="2:5" ht="15">
      <c r="B50" s="2"/>
      <c r="E50" s="3"/>
    </row>
    <row r="52" ht="15">
      <c r="A52" s="2" t="s">
        <v>51</v>
      </c>
    </row>
    <row r="53" ht="15">
      <c r="A53" s="2" t="s">
        <v>85</v>
      </c>
    </row>
  </sheetData>
  <mergeCells count="3">
    <mergeCell ref="A1:E1"/>
    <mergeCell ref="A4:E4"/>
    <mergeCell ref="A5:E5"/>
  </mergeCells>
  <printOptions/>
  <pageMargins left="0.75" right="0.75" top="0.75" bottom="0.75" header="0.5" footer="0.5"/>
  <pageSetup fitToHeight="1" fitToWidth="1" horizontalDpi="300" verticalDpi="3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2">
      <selection activeCell="B24" sqref="B24"/>
    </sheetView>
  </sheetViews>
  <sheetFormatPr defaultColWidth="9.140625" defaultRowHeight="12.75"/>
  <cols>
    <col min="1" max="1" width="31.57421875" style="0" customWidth="1"/>
    <col min="2" max="2" width="12.140625" style="1" customWidth="1"/>
    <col min="3" max="3" width="1.57421875" style="1" customWidth="1"/>
    <col min="4" max="4" width="11.00390625" style="1" customWidth="1"/>
    <col min="5" max="5" width="1.57421875" style="1" customWidth="1"/>
    <col min="6" max="6" width="12.00390625" style="1" customWidth="1"/>
    <col min="7" max="7" width="1.57421875" style="1" customWidth="1"/>
    <col min="8" max="8" width="15.00390625" style="1" customWidth="1"/>
    <col min="9" max="9" width="1.28515625" style="1" customWidth="1"/>
    <col min="10" max="10" width="13.7109375" style="1" customWidth="1"/>
    <col min="11" max="11" width="1.28515625" style="1" customWidth="1"/>
    <col min="12" max="12" width="15.8515625" style="1" customWidth="1"/>
    <col min="13" max="13" width="1.28515625" style="1" customWidth="1"/>
    <col min="14" max="14" width="11.421875" style="1" customWidth="1"/>
    <col min="15" max="15" width="1.28515625" style="1" customWidth="1"/>
    <col min="16" max="16" width="14.8515625" style="1" customWidth="1"/>
    <col min="17" max="17" width="1.28515625" style="1" customWidth="1"/>
    <col min="18" max="18" width="13.140625" style="1" customWidth="1"/>
  </cols>
  <sheetData>
    <row r="1" spans="1:18" ht="15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8">
      <c r="A5" s="43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43" t="s">
        <v>89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.75">
      <c r="A9" s="7"/>
      <c r="B9" s="8"/>
      <c r="C9" s="8"/>
      <c r="D9" s="8"/>
      <c r="E9" s="8"/>
      <c r="F9" s="8"/>
      <c r="G9" s="8"/>
      <c r="H9" s="17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16"/>
      <c r="B10" s="44" t="s">
        <v>99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7"/>
      <c r="P10" s="34" t="s">
        <v>47</v>
      </c>
      <c r="Q10" s="17"/>
      <c r="R10" s="17"/>
    </row>
    <row r="11" spans="1:18" ht="15">
      <c r="A11" s="1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7"/>
      <c r="P11" s="36"/>
      <c r="Q11" s="17"/>
      <c r="R11" s="17"/>
    </row>
    <row r="12" spans="1:18" ht="15">
      <c r="A12" s="16"/>
      <c r="B12" s="17" t="s">
        <v>43</v>
      </c>
      <c r="C12" s="17"/>
      <c r="D12" s="17" t="s">
        <v>43</v>
      </c>
      <c r="E12" s="17"/>
      <c r="F12" s="17" t="s">
        <v>41</v>
      </c>
      <c r="G12" s="17"/>
      <c r="H12" s="17" t="s">
        <v>95</v>
      </c>
      <c r="I12" s="17"/>
      <c r="J12" s="17" t="s">
        <v>96</v>
      </c>
      <c r="K12" s="17"/>
      <c r="L12" s="17" t="s">
        <v>97</v>
      </c>
      <c r="M12" s="17"/>
      <c r="N12" s="17" t="s">
        <v>98</v>
      </c>
      <c r="O12" s="17"/>
      <c r="P12" s="17" t="s">
        <v>44</v>
      </c>
      <c r="Q12" s="17"/>
      <c r="R12" s="17"/>
    </row>
    <row r="13" spans="1:18" ht="15">
      <c r="A13" s="16"/>
      <c r="B13" s="17" t="s">
        <v>41</v>
      </c>
      <c r="C13" s="17"/>
      <c r="D13" s="17" t="s">
        <v>100</v>
      </c>
      <c r="E13" s="17"/>
      <c r="F13" s="17" t="s">
        <v>42</v>
      </c>
      <c r="G13" s="17"/>
      <c r="H13" s="17" t="s">
        <v>42</v>
      </c>
      <c r="I13" s="17"/>
      <c r="J13" s="17" t="s">
        <v>42</v>
      </c>
      <c r="K13" s="17"/>
      <c r="L13" s="17" t="s">
        <v>42</v>
      </c>
      <c r="M13" s="17"/>
      <c r="N13" s="17" t="s">
        <v>42</v>
      </c>
      <c r="O13" s="17"/>
      <c r="P13" s="17" t="s">
        <v>45</v>
      </c>
      <c r="Q13" s="17"/>
      <c r="R13" s="17" t="s">
        <v>40</v>
      </c>
    </row>
    <row r="14" spans="1:18" ht="15">
      <c r="A14" s="16"/>
      <c r="B14" s="17" t="s">
        <v>3</v>
      </c>
      <c r="C14" s="17"/>
      <c r="D14" s="17" t="s">
        <v>3</v>
      </c>
      <c r="E14" s="17"/>
      <c r="F14" s="17" t="s">
        <v>3</v>
      </c>
      <c r="G14" s="17"/>
      <c r="H14" s="17" t="s">
        <v>3</v>
      </c>
      <c r="I14" s="17"/>
      <c r="J14" s="17" t="s">
        <v>3</v>
      </c>
      <c r="K14" s="17"/>
      <c r="L14" s="17" t="s">
        <v>3</v>
      </c>
      <c r="M14" s="17"/>
      <c r="N14" s="17" t="s">
        <v>3</v>
      </c>
      <c r="O14" s="17"/>
      <c r="P14" s="17" t="s">
        <v>3</v>
      </c>
      <c r="Q14" s="17"/>
      <c r="R14" s="17" t="s">
        <v>3</v>
      </c>
    </row>
    <row r="15" spans="1:18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2" t="s">
        <v>91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9" t="s">
        <v>86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2" t="s">
        <v>87</v>
      </c>
      <c r="B21" s="3">
        <v>470062</v>
      </c>
      <c r="C21" s="3"/>
      <c r="D21" s="3">
        <v>17</v>
      </c>
      <c r="E21" s="3"/>
      <c r="F21" s="3">
        <v>35259</v>
      </c>
      <c r="G21" s="3"/>
      <c r="H21" s="3">
        <v>124630</v>
      </c>
      <c r="I21" s="3"/>
      <c r="J21" s="3">
        <v>225</v>
      </c>
      <c r="K21" s="3"/>
      <c r="L21" s="3">
        <v>1760</v>
      </c>
      <c r="M21" s="3"/>
      <c r="N21" s="3">
        <v>66003</v>
      </c>
      <c r="O21" s="3"/>
      <c r="P21" s="3">
        <v>729729</v>
      </c>
      <c r="Q21" s="3"/>
      <c r="R21" s="3">
        <f>SUM(B21:P21)</f>
        <v>1427685</v>
      </c>
    </row>
    <row r="22" spans="1:18" ht="16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2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22193</v>
      </c>
      <c r="Q23" s="3"/>
      <c r="R23" s="3">
        <f>SUM(B23:P23)</f>
        <v>22193</v>
      </c>
    </row>
    <row r="24" spans="1:18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2"/>
      <c r="B25" s="4"/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</row>
    <row r="26" spans="1:18" ht="7.5" customHeight="1">
      <c r="A26" s="2"/>
      <c r="B26" s="14"/>
      <c r="C26" s="3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29" t="s">
        <v>88</v>
      </c>
      <c r="B27" s="3">
        <f>SUM(B21:B24)</f>
        <v>470062</v>
      </c>
      <c r="C27" s="3"/>
      <c r="D27" s="3">
        <f>SUM(D21:D24)</f>
        <v>17</v>
      </c>
      <c r="E27" s="3"/>
      <c r="F27" s="3">
        <f>SUM(F21:F24)</f>
        <v>35259</v>
      </c>
      <c r="G27" s="3"/>
      <c r="H27" s="3">
        <f>SUM(H21:H24)</f>
        <v>124630</v>
      </c>
      <c r="I27" s="3"/>
      <c r="J27" s="3">
        <f>SUM(J21:J24)</f>
        <v>225</v>
      </c>
      <c r="K27" s="3"/>
      <c r="L27" s="3">
        <f>SUM(L21:L24)</f>
        <v>1760</v>
      </c>
      <c r="M27" s="3"/>
      <c r="N27" s="3">
        <f>SUM(N21:N24)</f>
        <v>66003</v>
      </c>
      <c r="O27" s="3"/>
      <c r="P27" s="3">
        <f>SUM(P21:P24)</f>
        <v>751922</v>
      </c>
      <c r="Q27" s="3"/>
      <c r="R27" s="3">
        <f>SUM(R21:R24)</f>
        <v>1449878</v>
      </c>
    </row>
    <row r="28" spans="2:18" ht="6" customHeight="1" thickBot="1">
      <c r="B28" s="5"/>
      <c r="C28" s="3"/>
      <c r="D28" s="5"/>
      <c r="E28" s="3"/>
      <c r="F28" s="5"/>
      <c r="G28" s="3"/>
      <c r="H28" s="5"/>
      <c r="I28" s="3"/>
      <c r="J28" s="5"/>
      <c r="K28" s="3"/>
      <c r="L28" s="5"/>
      <c r="M28" s="3"/>
      <c r="N28" s="5"/>
      <c r="O28" s="3"/>
      <c r="P28" s="5"/>
      <c r="Q28" s="3"/>
      <c r="R28" s="5"/>
    </row>
    <row r="29" spans="1:18" ht="15.75" thickTop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2" t="s">
        <v>103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mergeCells count="4">
    <mergeCell ref="A2:R2"/>
    <mergeCell ref="A5:R5"/>
    <mergeCell ref="A6:R6"/>
    <mergeCell ref="B10:N10"/>
  </mergeCells>
  <printOptions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3">
      <selection activeCell="C46" sqref="C46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3.421875" style="0" customWidth="1"/>
    <col min="4" max="4" width="2.8515625" style="22" customWidth="1"/>
    <col min="5" max="5" width="14.7109375" style="0" customWidth="1"/>
    <col min="6" max="6" width="1.57421875" style="22" customWidth="1"/>
  </cols>
  <sheetData>
    <row r="1" spans="1:6" ht="18">
      <c r="A1" s="43" t="s">
        <v>4</v>
      </c>
      <c r="B1" s="43"/>
      <c r="C1" s="43"/>
      <c r="D1" s="43"/>
      <c r="E1" s="43"/>
      <c r="F1" s="43"/>
    </row>
    <row r="2" spans="1:3" ht="18">
      <c r="A2" s="23"/>
      <c r="B2" s="23"/>
      <c r="C2" s="23"/>
    </row>
    <row r="3" spans="1:6" ht="18">
      <c r="A3" s="43" t="s">
        <v>53</v>
      </c>
      <c r="B3" s="43"/>
      <c r="C3" s="43"/>
      <c r="D3" s="43"/>
      <c r="E3" s="43"/>
      <c r="F3" s="43"/>
    </row>
    <row r="4" spans="1:6" ht="18">
      <c r="A4" s="43" t="s">
        <v>89</v>
      </c>
      <c r="B4" s="43"/>
      <c r="C4" s="43"/>
      <c r="D4" s="43"/>
      <c r="E4" s="43"/>
      <c r="F4" s="43"/>
    </row>
    <row r="5" spans="4:6" ht="12.75">
      <c r="D5"/>
      <c r="E5" s="22"/>
      <c r="F5"/>
    </row>
    <row r="6" spans="4:6" ht="12.75">
      <c r="D6"/>
      <c r="E6" s="22"/>
      <c r="F6"/>
    </row>
    <row r="7" spans="4:6" ht="15.75">
      <c r="D7"/>
      <c r="E7" s="24" t="s">
        <v>90</v>
      </c>
      <c r="F7"/>
    </row>
    <row r="8" spans="5:6" s="2" customFormat="1" ht="15.75">
      <c r="E8" s="24" t="s">
        <v>76</v>
      </c>
      <c r="F8" s="7"/>
    </row>
    <row r="9" spans="5:6" s="2" customFormat="1" ht="15.75">
      <c r="E9" s="28">
        <v>37711</v>
      </c>
      <c r="F9" s="7"/>
    </row>
    <row r="10" spans="5:6" s="2" customFormat="1" ht="15.75">
      <c r="E10" s="24" t="s">
        <v>54</v>
      </c>
      <c r="F10" s="7"/>
    </row>
    <row r="11" s="2" customFormat="1" ht="15">
      <c r="E11" s="25"/>
    </row>
    <row r="12" spans="1:6" s="2" customFormat="1" ht="15.75">
      <c r="A12" s="7" t="s">
        <v>55</v>
      </c>
      <c r="B12" s="7"/>
      <c r="C12" s="7"/>
      <c r="D12" s="7"/>
      <c r="E12" s="3"/>
      <c r="F12" s="13"/>
    </row>
    <row r="13" spans="5:6" s="2" customFormat="1" ht="15">
      <c r="E13" s="3"/>
      <c r="F13" s="13"/>
    </row>
    <row r="14" spans="2:6" s="2" customFormat="1" ht="15.75">
      <c r="B14" s="7" t="s">
        <v>12</v>
      </c>
      <c r="C14" s="7"/>
      <c r="D14" s="7"/>
      <c r="E14" s="3">
        <v>32947</v>
      </c>
      <c r="F14" s="13"/>
    </row>
    <row r="15" spans="2:6" s="2" customFormat="1" ht="15">
      <c r="B15" s="2" t="s">
        <v>71</v>
      </c>
      <c r="E15" s="3"/>
      <c r="F15" s="13"/>
    </row>
    <row r="16" spans="3:6" s="2" customFormat="1" ht="15">
      <c r="C16" s="2" t="s">
        <v>56</v>
      </c>
      <c r="E16" s="3">
        <f>26509+5727-10754+134</f>
        <v>21616</v>
      </c>
      <c r="F16" s="13"/>
    </row>
    <row r="17" spans="3:6" s="2" customFormat="1" ht="15">
      <c r="C17" s="2" t="s">
        <v>57</v>
      </c>
      <c r="E17" s="4">
        <f>(-1860+0+569)</f>
        <v>-1291</v>
      </c>
      <c r="F17" s="13"/>
    </row>
    <row r="18" spans="2:6" s="2" customFormat="1" ht="15.75">
      <c r="B18" s="7" t="s">
        <v>58</v>
      </c>
      <c r="C18" s="7"/>
      <c r="D18" s="7"/>
      <c r="E18" s="3">
        <f>SUM(E14:E17)</f>
        <v>53272</v>
      </c>
      <c r="F18" s="13"/>
    </row>
    <row r="19" spans="5:6" s="2" customFormat="1" ht="15">
      <c r="E19" s="3"/>
      <c r="F19" s="13"/>
    </row>
    <row r="20" spans="2:6" s="2" customFormat="1" ht="15">
      <c r="B20" s="2" t="s">
        <v>59</v>
      </c>
      <c r="E20" s="3">
        <f>-(104+9693)</f>
        <v>-9797</v>
      </c>
      <c r="F20" s="13"/>
    </row>
    <row r="21" spans="2:6" s="2" customFormat="1" ht="15">
      <c r="B21" s="2" t="s">
        <v>60</v>
      </c>
      <c r="E21" s="3">
        <f>18858-3724</f>
        <v>15134</v>
      </c>
      <c r="F21" s="13"/>
    </row>
    <row r="22" spans="2:6" s="2" customFormat="1" ht="15.75">
      <c r="B22" s="7" t="s">
        <v>68</v>
      </c>
      <c r="E22" s="27">
        <f>SUM(E18:E21)</f>
        <v>58609</v>
      </c>
      <c r="F22" s="13"/>
    </row>
    <row r="23" spans="5:6" s="2" customFormat="1" ht="15">
      <c r="E23" s="3"/>
      <c r="F23" s="13"/>
    </row>
    <row r="24" spans="1:6" s="2" customFormat="1" ht="15.75">
      <c r="A24" s="7" t="s">
        <v>61</v>
      </c>
      <c r="B24" s="7"/>
      <c r="C24" s="7"/>
      <c r="D24" s="7"/>
      <c r="E24" s="3"/>
      <c r="F24" s="13"/>
    </row>
    <row r="25" spans="5:6" s="2" customFormat="1" ht="15">
      <c r="E25" s="3"/>
      <c r="F25" s="13"/>
    </row>
    <row r="26" spans="2:6" s="2" customFormat="1" ht="15">
      <c r="B26" s="2" t="s">
        <v>77</v>
      </c>
      <c r="E26" s="3">
        <v>0</v>
      </c>
      <c r="F26" s="13"/>
    </row>
    <row r="27" spans="2:6" s="2" customFormat="1" ht="15">
      <c r="B27" s="2" t="s">
        <v>22</v>
      </c>
      <c r="E27" s="3">
        <f>-900-28204-4125+125</f>
        <v>-33104</v>
      </c>
      <c r="F27" s="13"/>
    </row>
    <row r="28" spans="2:6" s="2" customFormat="1" ht="15">
      <c r="B28" s="2" t="s">
        <v>72</v>
      </c>
      <c r="E28" s="27">
        <f>SUM(E25:E27)</f>
        <v>-33104</v>
      </c>
      <c r="F28" s="13"/>
    </row>
    <row r="29" spans="5:6" s="2" customFormat="1" ht="15">
      <c r="E29" s="3"/>
      <c r="F29" s="13"/>
    </row>
    <row r="30" spans="1:6" s="2" customFormat="1" ht="15.75">
      <c r="A30" s="7" t="s">
        <v>62</v>
      </c>
      <c r="B30" s="7"/>
      <c r="C30" s="7"/>
      <c r="D30" s="7"/>
      <c r="E30" s="3"/>
      <c r="F30" s="13"/>
    </row>
    <row r="31" spans="5:6" s="2" customFormat="1" ht="15">
      <c r="E31" s="3"/>
      <c r="F31" s="13"/>
    </row>
    <row r="32" spans="2:6" s="2" customFormat="1" ht="15">
      <c r="B32" s="2" t="s">
        <v>63</v>
      </c>
      <c r="E32" s="3">
        <v>0</v>
      </c>
      <c r="F32" s="13"/>
    </row>
    <row r="33" spans="2:6" s="2" customFormat="1" ht="15">
      <c r="B33" s="2" t="s">
        <v>105</v>
      </c>
      <c r="E33" s="3">
        <v>-4024</v>
      </c>
      <c r="F33" s="13"/>
    </row>
    <row r="34" spans="2:6" s="2" customFormat="1" ht="15">
      <c r="B34" s="2" t="s">
        <v>69</v>
      </c>
      <c r="E34" s="3">
        <v>0</v>
      </c>
      <c r="F34" s="13"/>
    </row>
    <row r="35" spans="2:6" s="2" customFormat="1" ht="15">
      <c r="B35" s="2" t="s">
        <v>64</v>
      </c>
      <c r="E35" s="27">
        <f>SUM(E32:E34)</f>
        <v>-4024</v>
      </c>
      <c r="F35" s="13"/>
    </row>
    <row r="36" spans="5:6" s="2" customFormat="1" ht="15">
      <c r="E36" s="3"/>
      <c r="F36" s="13"/>
    </row>
    <row r="37" spans="1:6" s="2" customFormat="1" ht="15.75">
      <c r="A37" s="7" t="s">
        <v>73</v>
      </c>
      <c r="B37" s="7"/>
      <c r="C37" s="7"/>
      <c r="D37" s="7"/>
      <c r="E37" s="3">
        <f>E22+E28+E35</f>
        <v>21481</v>
      </c>
      <c r="F37" s="13"/>
    </row>
    <row r="38" spans="1:6" s="2" customFormat="1" ht="15.75">
      <c r="A38" s="7" t="s">
        <v>78</v>
      </c>
      <c r="B38" s="7"/>
      <c r="C38" s="7"/>
      <c r="D38" s="7"/>
      <c r="E38" s="3">
        <v>0</v>
      </c>
      <c r="F38" s="13"/>
    </row>
    <row r="39" spans="1:6" s="2" customFormat="1" ht="15.75">
      <c r="A39" s="7" t="s">
        <v>65</v>
      </c>
      <c r="B39" s="7"/>
      <c r="C39" s="7"/>
      <c r="D39" s="7"/>
      <c r="E39" s="3">
        <v>315256</v>
      </c>
      <c r="F39" s="13"/>
    </row>
    <row r="40" spans="1:6" s="2" customFormat="1" ht="16.5" thickBot="1">
      <c r="A40" s="7" t="s">
        <v>74</v>
      </c>
      <c r="B40" s="7"/>
      <c r="C40" s="7"/>
      <c r="D40" s="7"/>
      <c r="E40" s="15">
        <f>SUM(E37:E39)</f>
        <v>336737</v>
      </c>
      <c r="F40" s="13"/>
    </row>
    <row r="41" spans="5:6" s="2" customFormat="1" ht="15">
      <c r="E41" s="3"/>
      <c r="F41" s="13"/>
    </row>
    <row r="42" spans="1:6" s="2" customFormat="1" ht="15">
      <c r="A42" s="2" t="s">
        <v>106</v>
      </c>
      <c r="E42" s="37">
        <f>E40-E46</f>
        <v>0</v>
      </c>
      <c r="F42" s="13"/>
    </row>
    <row r="43" spans="5:6" s="2" customFormat="1" ht="15">
      <c r="E43" s="3"/>
      <c r="F43" s="13"/>
    </row>
    <row r="44" spans="2:6" s="2" customFormat="1" ht="15">
      <c r="B44" s="2" t="s">
        <v>66</v>
      </c>
      <c r="E44" s="3">
        <v>21048</v>
      </c>
      <c r="F44" s="13"/>
    </row>
    <row r="45" spans="2:6" s="2" customFormat="1" ht="15">
      <c r="B45" s="2" t="s">
        <v>67</v>
      </c>
      <c r="E45" s="3">
        <v>315689</v>
      </c>
      <c r="F45" s="13"/>
    </row>
    <row r="46" spans="5:6" s="2" customFormat="1" ht="15.75" thickBot="1">
      <c r="E46" s="15">
        <f>SUM(E44:E45)</f>
        <v>336737</v>
      </c>
      <c r="F46" s="13"/>
    </row>
    <row r="47" spans="4:6" ht="12.75">
      <c r="D47"/>
      <c r="E47" s="1"/>
      <c r="F47" s="26"/>
    </row>
    <row r="48" spans="4:6" ht="12.75">
      <c r="D48"/>
      <c r="E48" s="1"/>
      <c r="F48" s="26"/>
    </row>
    <row r="49" spans="1:6" ht="15">
      <c r="A49" s="2" t="s">
        <v>70</v>
      </c>
      <c r="B49" s="2"/>
      <c r="C49" s="2"/>
      <c r="D49" s="2"/>
      <c r="E49" s="3"/>
      <c r="F49" s="26"/>
    </row>
    <row r="50" spans="1:6" ht="15">
      <c r="A50" s="2" t="s">
        <v>85</v>
      </c>
      <c r="B50" s="2"/>
      <c r="C50" s="2"/>
      <c r="D50" s="2"/>
      <c r="E50" s="3"/>
      <c r="F50" s="26"/>
    </row>
    <row r="51" spans="4:6" ht="12.75">
      <c r="D51"/>
      <c r="E51" s="1"/>
      <c r="F51" s="26"/>
    </row>
    <row r="52" spans="4:6" ht="12.75">
      <c r="D52"/>
      <c r="E52" s="1"/>
      <c r="F52" s="26"/>
    </row>
    <row r="53" spans="4:6" ht="12.75">
      <c r="D53"/>
      <c r="E53" s="22"/>
      <c r="F53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2003-04-17T07:00:19Z</cp:lastPrinted>
  <dcterms:created xsi:type="dcterms:W3CDTF">2002-10-14T00:06:59Z</dcterms:created>
  <dcterms:modified xsi:type="dcterms:W3CDTF">2003-02-15T06:42:52Z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